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parada/Documents/Perso/HackaDay/"/>
    </mc:Choice>
  </mc:AlternateContent>
  <xr:revisionPtr revIDLastSave="0" documentId="8_{EDF2E37E-AAE8-A640-B32F-D320888E5EAD}" xr6:coauthVersionLast="47" xr6:coauthVersionMax="47" xr10:uidLastSave="{00000000-0000-0000-0000-000000000000}"/>
  <bookViews>
    <workbookView xWindow="0" yWindow="500" windowWidth="28800" windowHeight="16420" activeTab="1" xr2:uid="{8749A337-FC14-1D4A-A587-3D2EA88C9919}"/>
  </bookViews>
  <sheets>
    <sheet name="System Dimensioning" sheetId="3" r:id="rId1"/>
    <sheet name="Electricity Prod Efficiency" sheetId="4" r:id="rId2"/>
  </sheets>
  <definedNames>
    <definedName name="PVdata_43.600_1.439_SA2_crystSi_1kWp_14_2a" localSheetId="0">'System Dimensioning'!$A$1:$R$31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4" l="1"/>
  <c r="F9" i="4"/>
  <c r="F8" i="4"/>
  <c r="F7" i="4"/>
  <c r="F6" i="4"/>
  <c r="F5" i="4"/>
  <c r="F4" i="4"/>
  <c r="H4" i="4" s="1"/>
  <c r="F12" i="3" l="1"/>
  <c r="F13" i="3"/>
  <c r="F15" i="3"/>
  <c r="F16" i="3"/>
  <c r="F17" i="3"/>
  <c r="F18" i="3"/>
  <c r="F19" i="3"/>
  <c r="F20" i="3"/>
  <c r="F21" i="3"/>
  <c r="F22" i="3"/>
  <c r="F11" i="3"/>
  <c r="I12" i="3"/>
  <c r="J12" i="3" s="1"/>
  <c r="I13" i="3"/>
  <c r="J13" i="3" s="1"/>
  <c r="I14" i="3"/>
  <c r="I15" i="3"/>
  <c r="I16" i="3"/>
  <c r="I17" i="3"/>
  <c r="I18" i="3"/>
  <c r="I19" i="3"/>
  <c r="J19" i="3" s="1"/>
  <c r="I20" i="3"/>
  <c r="J20" i="3" s="1"/>
  <c r="I21" i="3"/>
  <c r="J21" i="3" s="1"/>
  <c r="I22" i="3"/>
  <c r="J22" i="3" s="1"/>
  <c r="I11" i="3"/>
  <c r="J11" i="3" s="1"/>
  <c r="K14" i="3" l="1"/>
  <c r="F14" i="3"/>
  <c r="J14" i="3"/>
  <c r="L12" i="3" l="1"/>
  <c r="N11" i="3"/>
  <c r="L13" i="3"/>
  <c r="L14" i="3"/>
  <c r="L20" i="3"/>
  <c r="L21" i="3"/>
  <c r="L19" i="3"/>
  <c r="L22" i="3"/>
  <c r="L1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5C3C779-F67E-C540-A4FF-2A3C13ED96ED}" name="PVdata_43.600_1.439_SA2_crystSi_1kWp_14_2a" type="6" refreshedVersion="7" background="1" saveData="1">
    <textPr sourceFile="/Users/luisparada/Downloads/PVdata_43.600_1.439_SA2_crystSi_1kWp_14_2a.csv" decimal="," thousands=" 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<sst xmlns="http://schemas.openxmlformats.org/spreadsheetml/2006/main" count="60" uniqueCount="60">
  <si>
    <t>Latitude (decimal degrees):</t>
  </si>
  <si>
    <t>Longitude (decimal degrees):</t>
  </si>
  <si>
    <t>Radiation database:</t>
  </si>
  <si>
    <t>PVGIS-SARAH2</t>
  </si>
  <si>
    <t>Nominal power of the PV system (c-Si) (kWp):</t>
  </si>
  <si>
    <t>System losses(%):</t>
  </si>
  <si>
    <t>Two-axis system</t>
  </si>
  <si>
    <t>Month</t>
  </si>
  <si>
    <t>H(i)_d</t>
  </si>
  <si>
    <t>H(i)_m</t>
  </si>
  <si>
    <t>Year</t>
  </si>
  <si>
    <t>Temperature and low irradiance loss (%)</t>
  </si>
  <si>
    <t>Combined loss (%)</t>
  </si>
  <si>
    <t>Two-axis system:</t>
  </si>
  <si>
    <t>H(i)_d: Average daily sum of global irradiation per square meter received by the modules of the given system (kWh/m2/d)</t>
  </si>
  <si>
    <t>H(i)_m: Average monthly sum of global irradiation per square meter received by the modules of the given system (kWh/m2/mo)</t>
  </si>
  <si>
    <t>PVGIS (c) European Union, 2001-2022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</si>
  <si>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</si>
  <si>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</si>
  <si>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</si>
  <si>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</si>
  <si>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</si>
  <si>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</si>
  <si>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</si>
  <si>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</si>
  <si>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</si>
  <si>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</si>
  <si>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</si>
  <si>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</si>
  <si>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Recommended power (Watts/m²)</t>
  </si>
  <si>
    <t>Days</t>
  </si>
  <si>
    <t>Average Heating time per day (hours)</t>
  </si>
  <si>
    <t>Energy consummed per m2</t>
  </si>
  <si>
    <t>SunHeat System output for each 1m2 Sun input</t>
  </si>
  <si>
    <t>SunHeat heating coverage in m2 for 1m2 of Sun input</t>
  </si>
  <si>
    <t>Required sun input for the system (dimensionned for production peak) in m2</t>
  </si>
  <si>
    <t>SunHeat heating need % coverage</t>
  </si>
  <si>
    <t>System dimensioning for a given space</t>
  </si>
  <si>
    <t>Space to heat (m2)</t>
  </si>
  <si>
    <t>Parabol Diameter</t>
  </si>
  <si>
    <t>SunHeater efficiency</t>
  </si>
  <si>
    <t>Energy source</t>
  </si>
  <si>
    <t>Efficiency</t>
  </si>
  <si>
    <t>Efficiency (best case scenario)</t>
  </si>
  <si>
    <t>Energy transportation and distribution</t>
  </si>
  <si>
    <t>From production to house electrical outlet  efficiency</t>
  </si>
  <si>
    <t>Europe energy mix</t>
  </si>
  <si>
    <t>Global Europe electricity production efficiency</t>
  </si>
  <si>
    <t>Thermal power plant (coat, petrol)</t>
  </si>
  <si>
    <t>35% to 40%</t>
  </si>
  <si>
    <t>Flame power plant (gas)</t>
  </si>
  <si>
    <t>Up to 40%</t>
  </si>
  <si>
    <t>Nuclear</t>
  </si>
  <si>
    <t>Hydraulic</t>
  </si>
  <si>
    <t>Wind power(1)</t>
  </si>
  <si>
    <t>Up to 25% (onshore) and Up to 35% (offshore) (1)</t>
  </si>
  <si>
    <t>Photovoltaic</t>
  </si>
  <si>
    <t>22% (Best in the market today)</t>
  </si>
  <si>
    <t>Other (biomas, ..)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</si>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</sst>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6" xfId="0" applyBorder="1"/>
    <xf numFmtId="9" fontId="0" fillId="0" borderId="1" xfId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9" fontId="0" fillId="0" borderId="0" xfId="1" applyFont="1" applyBorder="1"/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9" fontId="3" fillId="0" borderId="1" xfId="0" applyNumberFormat="1" applyFont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vertical="center" wrapText="1"/>
    </xf>
    <xf numFmtId="10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Vdata_43.600_1.439_SA2_crystSi_1kWp_14_2a" connectionId="1" xr16:uid="{F6A1E9F4-FDE4-B842-9B4F-2632192D1171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526EE-8277-4747-982A-E0AD208313AD}">
  <dimension ref="A1:R31"/>
  <sheetViews>
    <sheetView workbookViewId="0">
      <selection activeCell="L14" sqref="L14"/>
    </sheetView>
  </sheetViews>
  <sheetFormatPr baseColWidth="10" defaultRowHeight="16" x14ac:dyDescent="0.2"/>
  <cols>
    <col min="1" max="1" width="49.5" customWidth="1"/>
    <col min="2" max="2" width="13.5" hidden="1" customWidth="1"/>
    <col min="3" max="3" width="11.1640625" bestFit="1" customWidth="1"/>
    <col min="5" max="5" width="10.33203125" customWidth="1"/>
    <col min="6" max="6" width="20.83203125" customWidth="1"/>
    <col min="7" max="7" width="35.1640625" bestFit="1" customWidth="1"/>
    <col min="8" max="8" width="19.6640625" customWidth="1"/>
    <col min="9" max="9" width="20.83203125" customWidth="1"/>
    <col min="10" max="10" width="24.1640625" customWidth="1"/>
    <col min="11" max="11" width="24.83203125" customWidth="1"/>
    <col min="12" max="13" width="19.1640625" customWidth="1"/>
    <col min="14" max="14" width="20.1640625" bestFit="1" customWidth="1"/>
    <col min="15" max="15" width="22.83203125" customWidth="1"/>
    <col min="16" max="16" width="24.83203125" customWidth="1"/>
    <col min="17" max="18" width="17.1640625" customWidth="1"/>
    <col min="19" max="19" width="15.5" bestFit="1" customWidth="1"/>
  </cols>
  <sheetData>
    <row r="1" spans="1:18" x14ac:dyDescent="0.2">
      <c r="A1" t="s">
        <v>0</v>
      </c>
      <c r="B1">
        <v>43.6</v>
      </c>
    </row>
    <row r="2" spans="1:18" x14ac:dyDescent="0.2">
      <c r="A2" t="s">
        <v>1</v>
      </c>
      <c r="B2">
        <v>1.4390000000000001</v>
      </c>
    </row>
    <row r="3" spans="1:18" x14ac:dyDescent="0.2">
      <c r="A3" t="s">
        <v>2</v>
      </c>
      <c r="B3" t="s">
        <v>3</v>
      </c>
    </row>
    <row r="4" spans="1:18" x14ac:dyDescent="0.2">
      <c r="A4" t="s">
        <v>4</v>
      </c>
      <c r="B4">
        <v>1</v>
      </c>
    </row>
    <row r="5" spans="1:18" x14ac:dyDescent="0.2">
      <c r="A5" t="s">
        <v>5</v>
      </c>
      <c r="B5">
        <v>14</v>
      </c>
    </row>
    <row r="6" spans="1:18" x14ac:dyDescent="0.2">
      <c r="R6" s="9"/>
    </row>
    <row r="7" spans="1:18" x14ac:dyDescent="0.2">
      <c r="A7" t="s">
        <v>6</v>
      </c>
      <c r="R7" s="10"/>
    </row>
    <row r="8" spans="1:18" x14ac:dyDescent="0.2">
      <c r="K8" s="18" t="s">
        <v>37</v>
      </c>
      <c r="L8" s="18"/>
      <c r="M8" s="10"/>
    </row>
    <row r="9" spans="1:18" x14ac:dyDescent="0.2">
      <c r="K9" s="16" t="s">
        <v>38</v>
      </c>
      <c r="L9" s="16">
        <v>30</v>
      </c>
      <c r="M9" s="10"/>
    </row>
    <row r="10" spans="1:18" s="1" customFormat="1" ht="51" x14ac:dyDescent="0.2">
      <c r="A10" s="13" t="s">
        <v>7</v>
      </c>
      <c r="B10" s="14" t="s">
        <v>8</v>
      </c>
      <c r="C10" s="13" t="s">
        <v>9</v>
      </c>
      <c r="D10" s="13" t="s">
        <v>30</v>
      </c>
      <c r="E10" s="13" t="s">
        <v>40</v>
      </c>
      <c r="F10" s="13" t="s">
        <v>33</v>
      </c>
      <c r="G10" s="13" t="s">
        <v>29</v>
      </c>
      <c r="H10" s="13" t="s">
        <v>31</v>
      </c>
      <c r="I10" s="13" t="s">
        <v>32</v>
      </c>
      <c r="J10" s="13" t="s">
        <v>34</v>
      </c>
      <c r="K10" s="15" t="s">
        <v>35</v>
      </c>
      <c r="L10" s="13" t="s">
        <v>36</v>
      </c>
      <c r="M10" s="11"/>
      <c r="N10" s="17" t="s">
        <v>39</v>
      </c>
    </row>
    <row r="11" spans="1:18" x14ac:dyDescent="0.2">
      <c r="A11" s="3" t="s">
        <v>17</v>
      </c>
      <c r="B11">
        <v>2.8</v>
      </c>
      <c r="C11" s="3">
        <v>86900</v>
      </c>
      <c r="D11" s="3">
        <v>31</v>
      </c>
      <c r="E11" s="19">
        <v>0.8</v>
      </c>
      <c r="F11" s="4">
        <f t="shared" ref="F11:F22" si="0">E$11*C11</f>
        <v>69520</v>
      </c>
      <c r="G11" s="3">
        <v>80</v>
      </c>
      <c r="H11" s="3">
        <v>5</v>
      </c>
      <c r="I11" s="3">
        <f>G11*D11*H11</f>
        <v>12400</v>
      </c>
      <c r="J11" s="3">
        <f>C11*E$11/I11</f>
        <v>5.6064516129032258</v>
      </c>
      <c r="K11" s="6"/>
      <c r="L11" s="8">
        <f>(C11*E$11*K$14/I11)/L$9</f>
        <v>0.51051580307836919</v>
      </c>
      <c r="M11" s="12"/>
      <c r="N11" s="2">
        <f>SQRT(K14/PI())*2</f>
        <v>1.8649888628290485</v>
      </c>
    </row>
    <row r="12" spans="1:18" x14ac:dyDescent="0.2">
      <c r="A12" s="3" t="s">
        <v>18</v>
      </c>
      <c r="B12">
        <v>4.3099999999999996</v>
      </c>
      <c r="C12" s="3">
        <v>120670</v>
      </c>
      <c r="D12" s="3">
        <v>28</v>
      </c>
      <c r="E12" s="20"/>
      <c r="F12" s="4">
        <f t="shared" si="0"/>
        <v>96536</v>
      </c>
      <c r="G12" s="3">
        <v>80</v>
      </c>
      <c r="H12" s="3">
        <v>5</v>
      </c>
      <c r="I12" s="3">
        <f t="shared" ref="I12:I22" si="1">G12*D12*H12</f>
        <v>11200</v>
      </c>
      <c r="J12" s="3">
        <f>C12*E$11/I12</f>
        <v>8.6192857142857147</v>
      </c>
      <c r="K12" s="6"/>
      <c r="L12" s="8">
        <f>(C12*E$11*K$14/I12)/L$9</f>
        <v>0.78486034879231914</v>
      </c>
      <c r="M12" s="12"/>
    </row>
    <row r="13" spans="1:18" x14ac:dyDescent="0.2">
      <c r="A13" s="3" t="s">
        <v>19</v>
      </c>
      <c r="B13">
        <v>5.49</v>
      </c>
      <c r="C13" s="3">
        <v>170220</v>
      </c>
      <c r="D13" s="3">
        <v>31</v>
      </c>
      <c r="E13" s="20"/>
      <c r="F13" s="4">
        <f t="shared" si="0"/>
        <v>136176</v>
      </c>
      <c r="G13" s="3">
        <v>80</v>
      </c>
      <c r="H13" s="3">
        <v>5</v>
      </c>
      <c r="I13" s="3">
        <f t="shared" si="1"/>
        <v>12400</v>
      </c>
      <c r="J13" s="3">
        <f>C13*E$11/I13</f>
        <v>10.981935483870968</v>
      </c>
      <c r="K13" s="6"/>
      <c r="L13" s="8">
        <f>(C13*E$11*K$14/I13)/L$9</f>
        <v>1</v>
      </c>
      <c r="M13" s="12"/>
    </row>
    <row r="14" spans="1:18" x14ac:dyDescent="0.2">
      <c r="A14" s="3" t="s">
        <v>20</v>
      </c>
      <c r="B14">
        <v>6.69</v>
      </c>
      <c r="C14" s="3">
        <v>200700</v>
      </c>
      <c r="D14" s="3">
        <v>30</v>
      </c>
      <c r="E14" s="20"/>
      <c r="F14" s="4">
        <f t="shared" si="0"/>
        <v>160560</v>
      </c>
      <c r="G14" s="3">
        <v>40</v>
      </c>
      <c r="H14" s="3">
        <v>5</v>
      </c>
      <c r="I14" s="3">
        <f t="shared" si="1"/>
        <v>6000</v>
      </c>
      <c r="J14" s="3">
        <f>C14*E$11/I14</f>
        <v>26.76</v>
      </c>
      <c r="K14" s="7">
        <f>(30*I13/E11)/C13</f>
        <v>2.7317589002467395</v>
      </c>
      <c r="L14" s="8">
        <f>(C14*E$11*K$14/I14)/L$9</f>
        <v>2.4367289390200919</v>
      </c>
      <c r="M14" s="12"/>
    </row>
    <row r="15" spans="1:18" x14ac:dyDescent="0.2">
      <c r="A15" s="3" t="s">
        <v>21</v>
      </c>
      <c r="B15">
        <v>6.82</v>
      </c>
      <c r="C15" s="3">
        <v>211500</v>
      </c>
      <c r="D15" s="3">
        <v>31</v>
      </c>
      <c r="E15" s="20"/>
      <c r="F15" s="4">
        <f t="shared" si="0"/>
        <v>169200</v>
      </c>
      <c r="G15" s="3"/>
      <c r="H15" s="3"/>
      <c r="I15" s="3">
        <f t="shared" si="1"/>
        <v>0</v>
      </c>
      <c r="J15" s="3"/>
      <c r="K15" s="6"/>
      <c r="L15" s="8"/>
      <c r="M15" s="12"/>
    </row>
    <row r="16" spans="1:18" x14ac:dyDescent="0.2">
      <c r="A16" s="3" t="s">
        <v>22</v>
      </c>
      <c r="B16">
        <v>7.79</v>
      </c>
      <c r="C16" s="3">
        <v>233550</v>
      </c>
      <c r="D16" s="3">
        <v>30</v>
      </c>
      <c r="E16" s="20"/>
      <c r="F16" s="4">
        <f t="shared" si="0"/>
        <v>186840</v>
      </c>
      <c r="G16" s="3"/>
      <c r="H16" s="3"/>
      <c r="I16" s="3">
        <f t="shared" si="1"/>
        <v>0</v>
      </c>
      <c r="J16" s="3"/>
      <c r="K16" s="6"/>
      <c r="L16" s="8"/>
      <c r="M16" s="12"/>
    </row>
    <row r="17" spans="1:13" x14ac:dyDescent="0.2">
      <c r="A17" s="3" t="s">
        <v>23</v>
      </c>
      <c r="B17">
        <v>8.19</v>
      </c>
      <c r="C17" s="3">
        <v>253740</v>
      </c>
      <c r="D17" s="3">
        <v>31</v>
      </c>
      <c r="E17" s="20"/>
      <c r="F17" s="4">
        <f t="shared" si="0"/>
        <v>202992</v>
      </c>
      <c r="G17" s="3"/>
      <c r="H17" s="3"/>
      <c r="I17" s="3">
        <f t="shared" si="1"/>
        <v>0</v>
      </c>
      <c r="J17" s="3"/>
      <c r="K17" s="6"/>
      <c r="L17" s="8"/>
      <c r="M17" s="12"/>
    </row>
    <row r="18" spans="1:13" x14ac:dyDescent="0.2">
      <c r="A18" s="3" t="s">
        <v>24</v>
      </c>
      <c r="B18">
        <v>7.68</v>
      </c>
      <c r="C18" s="3">
        <v>237990</v>
      </c>
      <c r="D18" s="3">
        <v>31</v>
      </c>
      <c r="E18" s="20"/>
      <c r="F18" s="4">
        <f t="shared" si="0"/>
        <v>190392</v>
      </c>
      <c r="G18" s="3"/>
      <c r="H18" s="3"/>
      <c r="I18" s="3">
        <f t="shared" si="1"/>
        <v>0</v>
      </c>
      <c r="J18" s="3"/>
      <c r="K18" s="6"/>
      <c r="L18" s="8"/>
      <c r="M18" s="12"/>
    </row>
    <row r="19" spans="1:13" x14ac:dyDescent="0.2">
      <c r="A19" s="3" t="s">
        <v>25</v>
      </c>
      <c r="B19">
        <v>6.74</v>
      </c>
      <c r="C19" s="3">
        <v>202320</v>
      </c>
      <c r="D19" s="3">
        <v>30</v>
      </c>
      <c r="E19" s="20"/>
      <c r="F19" s="4">
        <f t="shared" si="0"/>
        <v>161856</v>
      </c>
      <c r="G19" s="3">
        <v>40</v>
      </c>
      <c r="H19" s="3">
        <v>5</v>
      </c>
      <c r="I19" s="3">
        <f t="shared" si="1"/>
        <v>6000</v>
      </c>
      <c r="J19" s="3">
        <f>C19*E$11/I19</f>
        <v>26.975999999999999</v>
      </c>
      <c r="K19" s="6"/>
      <c r="L19" s="8">
        <f>(C19*E$11*K$14/I19)/L$9</f>
        <v>2.4563976031018684</v>
      </c>
      <c r="M19" s="12"/>
    </row>
    <row r="20" spans="1:13" x14ac:dyDescent="0.2">
      <c r="A20" s="3" t="s">
        <v>26</v>
      </c>
      <c r="B20">
        <v>5.01</v>
      </c>
      <c r="C20" s="3">
        <v>155160</v>
      </c>
      <c r="D20" s="3">
        <v>31</v>
      </c>
      <c r="E20" s="20"/>
      <c r="F20" s="4">
        <f t="shared" si="0"/>
        <v>124128</v>
      </c>
      <c r="G20" s="3">
        <v>80</v>
      </c>
      <c r="H20" s="3">
        <v>5</v>
      </c>
      <c r="I20" s="3">
        <f t="shared" si="1"/>
        <v>12400</v>
      </c>
      <c r="J20" s="3">
        <f>C20*E$11/I20</f>
        <v>10.010322580645161</v>
      </c>
      <c r="K20" s="6"/>
      <c r="L20" s="8">
        <f>(C20*E$11*K$14/I20)/L$9</f>
        <v>0.91152626013394433</v>
      </c>
      <c r="M20" s="12"/>
    </row>
    <row r="21" spans="1:13" x14ac:dyDescent="0.2">
      <c r="A21" s="3" t="s">
        <v>27</v>
      </c>
      <c r="B21">
        <v>3.47</v>
      </c>
      <c r="C21" s="3">
        <v>104170</v>
      </c>
      <c r="D21" s="3">
        <v>30</v>
      </c>
      <c r="E21" s="20"/>
      <c r="F21" s="4">
        <f t="shared" si="0"/>
        <v>83336</v>
      </c>
      <c r="G21" s="3">
        <v>80</v>
      </c>
      <c r="H21" s="3">
        <v>5</v>
      </c>
      <c r="I21" s="3">
        <f t="shared" si="1"/>
        <v>12000</v>
      </c>
      <c r="J21" s="3">
        <f>C21*E$11/I21</f>
        <v>6.9446666666666665</v>
      </c>
      <c r="K21" s="6"/>
      <c r="L21" s="8">
        <f>(C21*E$11*K$14/I21)/L$9</f>
        <v>0.63237183253045082</v>
      </c>
      <c r="M21" s="12"/>
    </row>
    <row r="22" spans="1:13" x14ac:dyDescent="0.2">
      <c r="A22" s="3" t="s">
        <v>28</v>
      </c>
      <c r="B22">
        <v>2.83</v>
      </c>
      <c r="C22" s="3">
        <v>87710</v>
      </c>
      <c r="D22" s="3">
        <v>31</v>
      </c>
      <c r="E22" s="21"/>
      <c r="F22" s="4">
        <f t="shared" si="0"/>
        <v>70168</v>
      </c>
      <c r="G22" s="3">
        <v>80</v>
      </c>
      <c r="H22" s="3">
        <v>5</v>
      </c>
      <c r="I22" s="3">
        <f t="shared" si="1"/>
        <v>12400</v>
      </c>
      <c r="J22" s="3">
        <f>C22*E$11/I22</f>
        <v>5.6587096774193553</v>
      </c>
      <c r="K22" s="5"/>
      <c r="L22" s="8">
        <f>(C22*E$11*K$14/I22)/L$9</f>
        <v>0.51527435084008932</v>
      </c>
      <c r="M22" s="12"/>
    </row>
    <row r="23" spans="1:13" x14ac:dyDescent="0.2">
      <c r="A23" s="3" t="s">
        <v>10</v>
      </c>
      <c r="B23">
        <v>5.66</v>
      </c>
      <c r="C23">
        <v>172.05</v>
      </c>
    </row>
    <row r="24" spans="1:13" x14ac:dyDescent="0.2">
      <c r="B24" t="s">
        <v>11</v>
      </c>
      <c r="C24" t="s">
        <v>12</v>
      </c>
    </row>
    <row r="25" spans="1:13" x14ac:dyDescent="0.2">
      <c r="A25" t="s">
        <v>13</v>
      </c>
      <c r="B25">
        <v>-7.81</v>
      </c>
      <c r="C25">
        <v>-21.03</v>
      </c>
    </row>
    <row r="27" spans="1:13" x14ac:dyDescent="0.2">
      <c r="A27" t="s">
        <v>14</v>
      </c>
    </row>
    <row r="28" spans="1:13" x14ac:dyDescent="0.2">
      <c r="A28" t="s">
        <v>15</v>
      </c>
    </row>
    <row r="31" spans="1:13" x14ac:dyDescent="0.2">
      <c r="A31" t="s">
        <v>16</v>
      </c>
    </row>
  </sheetData>
  <mergeCells count="2">
    <mergeCell ref="K8:L8"/>
    <mergeCell ref="E11:E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89472-2C33-3E45-9B9F-95C061A66AD2}">
  <dimension ref="B3:H10"/>
  <sheetViews>
    <sheetView tabSelected="1" workbookViewId="0">
      <selection activeCell="B3" sqref="B3:H10"/>
    </sheetView>
  </sheetViews>
  <sheetFormatPr baseColWidth="10" defaultRowHeight="16" x14ac:dyDescent="0.2"/>
  <cols>
    <col min="2" max="2" width="21.33203125" customWidth="1"/>
    <col min="3" max="3" width="20.5" customWidth="1"/>
    <col min="4" max="4" width="22.6640625" customWidth="1"/>
    <col min="5" max="5" width="19.5" customWidth="1"/>
    <col min="6" max="6" width="22.1640625" customWidth="1"/>
    <col min="7" max="7" width="21.1640625" customWidth="1"/>
    <col min="8" max="8" width="23.83203125" customWidth="1"/>
  </cols>
  <sheetData>
    <row r="3" spans="2:8" ht="45" x14ac:dyDescent="0.2">
      <c r="B3" s="27" t="s">
        <v>41</v>
      </c>
      <c r="C3" s="27" t="s">
        <v>42</v>
      </c>
      <c r="D3" s="27" t="s">
        <v>43</v>
      </c>
      <c r="E3" s="27" t="s">
        <v>44</v>
      </c>
      <c r="F3" s="27" t="s">
        <v>45</v>
      </c>
      <c r="G3" s="27" t="s">
        <v>46</v>
      </c>
      <c r="H3" s="28" t="s">
        <v>47</v>
      </c>
    </row>
    <row r="4" spans="2:8" ht="30" x14ac:dyDescent="0.2">
      <c r="B4" s="22" t="s">
        <v>48</v>
      </c>
      <c r="C4" s="22" t="s">
        <v>49</v>
      </c>
      <c r="D4" s="23">
        <v>0.4</v>
      </c>
      <c r="E4" s="24">
        <v>0.06</v>
      </c>
      <c r="F4" s="25">
        <f>(D4-E$4)</f>
        <v>0.34</v>
      </c>
      <c r="G4" s="25">
        <v>0.13200000000000001</v>
      </c>
      <c r="H4" s="26">
        <f>(F4*G4 + G5*F5+G6*F6+G7*F7+G8*F8+G9*F9+G10*F10)</f>
        <v>0.34223999999999999</v>
      </c>
    </row>
    <row r="5" spans="2:8" x14ac:dyDescent="0.2">
      <c r="B5" s="22" t="s">
        <v>50</v>
      </c>
      <c r="C5" s="22" t="s">
        <v>51</v>
      </c>
      <c r="D5" s="23">
        <v>0.4</v>
      </c>
      <c r="E5" s="24"/>
      <c r="F5" s="25">
        <f>(D5-E$4)</f>
        <v>0.34</v>
      </c>
      <c r="G5" s="25">
        <v>0.19700000000000001</v>
      </c>
      <c r="H5" s="26"/>
    </row>
    <row r="6" spans="2:8" x14ac:dyDescent="0.2">
      <c r="B6" s="22" t="s">
        <v>52</v>
      </c>
      <c r="C6" s="23">
        <v>0.3</v>
      </c>
      <c r="D6" s="23">
        <v>0.3</v>
      </c>
      <c r="E6" s="24"/>
      <c r="F6" s="25">
        <f>(D6-E$4)</f>
        <v>0.24</v>
      </c>
      <c r="G6" s="25">
        <v>0.248</v>
      </c>
      <c r="H6" s="26"/>
    </row>
    <row r="7" spans="2:8" x14ac:dyDescent="0.2">
      <c r="B7" s="22" t="s">
        <v>53</v>
      </c>
      <c r="C7" s="23">
        <v>0.8</v>
      </c>
      <c r="D7" s="23">
        <v>0.8</v>
      </c>
      <c r="E7" s="24"/>
      <c r="F7" s="25">
        <f>(D7-E$4)</f>
        <v>0.74</v>
      </c>
      <c r="G7" s="25">
        <v>0.127</v>
      </c>
      <c r="H7" s="26"/>
    </row>
    <row r="8" spans="2:8" ht="45" x14ac:dyDescent="0.2">
      <c r="B8" s="22" t="s">
        <v>54</v>
      </c>
      <c r="C8" s="22" t="s">
        <v>55</v>
      </c>
      <c r="D8" s="23">
        <v>0.3</v>
      </c>
      <c r="E8" s="24"/>
      <c r="F8" s="25">
        <f>(D8-E$4)</f>
        <v>0.24</v>
      </c>
      <c r="G8" s="25">
        <v>0.14399999999999999</v>
      </c>
      <c r="H8" s="26"/>
    </row>
    <row r="9" spans="2:8" ht="30" x14ac:dyDescent="0.2">
      <c r="B9" s="22" t="s">
        <v>56</v>
      </c>
      <c r="C9" s="22" t="s">
        <v>57</v>
      </c>
      <c r="D9" s="23">
        <v>0.22</v>
      </c>
      <c r="E9" s="24"/>
      <c r="F9" s="25">
        <f>(D9-E$4)</f>
        <v>0.16</v>
      </c>
      <c r="G9" s="25">
        <v>5.1999999999999998E-2</v>
      </c>
      <c r="H9" s="26"/>
    </row>
    <row r="10" spans="2:8" x14ac:dyDescent="0.2">
      <c r="B10" s="22" t="s">
        <v>58</v>
      </c>
      <c r="C10" s="22" t="s">
        <v>59</v>
      </c>
      <c r="D10" s="23">
        <v>0.4</v>
      </c>
      <c r="E10" s="24"/>
      <c r="F10" s="25">
        <f>(D10-E$4)</f>
        <v>0.34</v>
      </c>
      <c r="G10" s="23">
        <v>0.1</v>
      </c>
      <c r="H10" s="26"/>
    </row>
  </sheetData>
  <mergeCells count="2">
    <mergeCell ref="E4:E10"/>
    <mergeCell ref="H4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System Dimensioning</vt:lpstr>
      <vt:lpstr>Electricity Prod Efficiency</vt:lpstr>
      <vt:lpstr>'System Dimensioning'!PVdata_43.600_1.439_SA2_crystSi_1kWp_14_2a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Parada</dc:creator>
  <cp:lastModifiedBy>Luis Parada</cp:lastModifiedBy>
  <dcterms:created xsi:type="dcterms:W3CDTF">2022-04-24T14:19:18Z</dcterms:created>
  <dcterms:modified xsi:type="dcterms:W3CDTF">2022-05-01T09:54:40Z</dcterms:modified>
</cp:coreProperties>
</file>